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28" windowHeight="6996" activeTab="0"/>
  </bookViews>
  <sheets>
    <sheet name="MECHANICSsm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<sst xmlns="http://schemas.openxmlformats.org/spreadsheetml/2006/main" count="12" uniqueCount="12">
  <si>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RHG constant - C</t>
  </si>
  <si>
    <t>Matrix interval transit time (us/ft)</t>
  </si>
  <si>
    <t>Fluid interval transit time (us/ft)</t>
  </si>
  <si>
    <t>Logging interval transit time (us/ft)</t>
  </si>
  <si>
    <t>Porosity - Wyllie model (%)</t>
  </si>
  <si>
    <t>Porosity - RHG model (%)</t>
  </si>
  <si>
    <t>Poisson's ratio</t>
  </si>
  <si>
    <t>Shear-compressional transit time ratio - R</t>
  </si>
  <si>
    <t>Acustic wave velocities (m/s)</t>
  </si>
  <si>
    <t>designed by: S. Martinovic &amp; A. Jeremic, May 18. 2004., N. Sad</t>
  </si>
  <si>
    <t>Bulk density (g/cm3)</t>
  </si>
  <si>
    <t>Young's modulus 
     (E04 MPa)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</si>
</sst>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2" fontId="2" fillId="2" borderId="1" xfId="0" applyNumberFormat="1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0" borderId="2" xfId="0" applyFont="1" applyBorder="1" applyAlignment="1">
      <alignment/>
    </xf>
    <xf numFmtId="164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0" fontId="3" fillId="4" borderId="2" xfId="0" applyFont="1" applyFill="1" applyBorder="1" applyAlignment="1" applyProtection="1">
      <alignment/>
      <protection locked="0"/>
    </xf>
    <xf numFmtId="2" fontId="3" fillId="4" borderId="2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G1" sqref="G1"/>
    </sheetView>
  </sheetViews>
  <sheetFormatPr defaultColWidth="9.140625" defaultRowHeight="12.75"/>
  <cols>
    <col min="1" max="1" width="45.28125" style="0" customWidth="1"/>
    <col min="2" max="2" width="9.140625" style="0" bestFit="1" customWidth="1"/>
    <col min="3" max="3" width="13.7109375" style="0" bestFit="1" customWidth="1"/>
    <col min="4" max="4" width="9.140625" style="0" bestFit="1" customWidth="1"/>
  </cols>
  <sheetData>
    <row r="1" spans="1:4" ht="15">
      <c r="A1" s="7" t="s">
        <v>0</v>
      </c>
      <c r="B1" s="13">
        <v>0.63</v>
      </c>
      <c r="C1">
        <f>IF(B1&lt;0.1,0.1,B1)</f>
        <v>0.63</v>
      </c>
      <c r="D1">
        <f>IF(C1&gt;1,1,C1)</f>
        <v>0.63</v>
      </c>
    </row>
    <row r="2" spans="1:4" ht="15">
      <c r="A2" s="7" t="s">
        <v>1</v>
      </c>
      <c r="B2" s="13">
        <v>56</v>
      </c>
      <c r="C2">
        <f>IF(B2&lt;40,40,B2)</f>
        <v>56</v>
      </c>
      <c r="D2">
        <f>IF(C2&gt;140,140,C2)</f>
        <v>56</v>
      </c>
    </row>
    <row r="3" spans="1:5" ht="15">
      <c r="A3" s="7" t="s">
        <v>2</v>
      </c>
      <c r="B3" s="13">
        <v>190</v>
      </c>
      <c r="C3">
        <f>IF(B3&lt;140,140,B3)</f>
        <v>190</v>
      </c>
      <c r="D3">
        <f>IF(C3&gt;240,240,C3)</f>
        <v>190</v>
      </c>
      <c r="E3">
        <f>IF(D3&lt;=D2,D2+0.000000001,D3)</f>
        <v>190</v>
      </c>
    </row>
    <row r="4" spans="1:6" ht="15">
      <c r="A4" s="7" t="s">
        <v>3</v>
      </c>
      <c r="B4" s="13">
        <v>80</v>
      </c>
      <c r="C4">
        <f>IF(B4&lt;40,40,B4)</f>
        <v>80</v>
      </c>
      <c r="D4">
        <f>IF(C4&gt;240,240,C4)</f>
        <v>80</v>
      </c>
      <c r="E4">
        <f>IF(D4&lt;=D2,D2+0.000000001,D4)</f>
        <v>80</v>
      </c>
      <c r="F4" s="4">
        <f>D4/0.3048</f>
        <v>262.4671916010499</v>
      </c>
    </row>
    <row r="5" ht="13.5" thickBot="1"/>
    <row r="6" spans="1:5" ht="18" thickBot="1" thickTop="1">
      <c r="A6" s="2" t="s">
        <v>4</v>
      </c>
      <c r="B6" s="9">
        <f>100*C6</f>
        <v>17.91044776119403</v>
      </c>
      <c r="C6" s="3">
        <f>IF(D6&lt;0.000001,0.000001,D6)</f>
        <v>0.1791044776119403</v>
      </c>
      <c r="D6" s="3">
        <f>IF(E6&gt;0.47,0.47,E6)</f>
        <v>0.1791044776119403</v>
      </c>
      <c r="E6" s="3">
        <f>(E4-D2)/(E3-D2)</f>
        <v>0.1791044776119403</v>
      </c>
    </row>
    <row r="7" spans="1:5" ht="18" thickBot="1" thickTop="1">
      <c r="A7" s="2" t="s">
        <v>5</v>
      </c>
      <c r="B7" s="9">
        <f>100*C7</f>
        <v>18.9</v>
      </c>
      <c r="C7" s="3">
        <f>IF(D7&lt;0.000001,0.000001,D7)</f>
        <v>0.189</v>
      </c>
      <c r="D7" s="3">
        <f>IF(E7&gt;0.47,0.47,E7)</f>
        <v>0.189</v>
      </c>
      <c r="E7" s="3">
        <f>D1*(E4-D2)/E4</f>
        <v>0.189</v>
      </c>
    </row>
    <row r="8" ht="14.25" thickBot="1" thickTop="1">
      <c r="B8" s="1"/>
    </row>
    <row r="9" spans="1:2" ht="18" thickBot="1" thickTop="1">
      <c r="A9" s="5" t="s">
        <v>8</v>
      </c>
      <c r="B9" s="10">
        <f>1000000/F4</f>
        <v>3810</v>
      </c>
    </row>
    <row r="10" ht="13.5" thickTop="1">
      <c r="B10" s="1"/>
    </row>
    <row r="11" spans="1:4" ht="15">
      <c r="A11" s="8" t="s">
        <v>10</v>
      </c>
      <c r="B11" s="14">
        <v>2.5</v>
      </c>
      <c r="C11">
        <f>IF(B11&lt;1,1,B11)</f>
        <v>2.5</v>
      </c>
      <c r="D11">
        <f>IF(C11&gt;6,6,C11)</f>
        <v>2.5</v>
      </c>
    </row>
    <row r="13" spans="1:4" ht="15">
      <c r="A13" s="8" t="s">
        <v>7</v>
      </c>
      <c r="B13" s="14">
        <v>1.5</v>
      </c>
      <c r="C13">
        <f>IF(B13&lt;1.48,1.48,B13)</f>
        <v>1.5</v>
      </c>
      <c r="D13">
        <f>IF(C13&gt;15,15,C13)</f>
        <v>1.5</v>
      </c>
    </row>
    <row r="14" spans="2:3" ht="12.75">
      <c r="B14">
        <f>D4*D13</f>
        <v>120</v>
      </c>
      <c r="C14">
        <f>B14^2</f>
        <v>14400</v>
      </c>
    </row>
    <row r="15" ht="13.5" thickBot="1"/>
    <row r="16" spans="1:3" ht="18" thickBot="1" thickTop="1">
      <c r="A16" s="5" t="s">
        <v>6</v>
      </c>
      <c r="B16" s="6">
        <f>(0.5*D13^2-1)/(D13^2-1)</f>
        <v>0.1</v>
      </c>
      <c r="C16" s="12"/>
    </row>
    <row r="17" spans="1:4" ht="31.5" thickBot="1" thickTop="1">
      <c r="A17" s="16" t="s">
        <v>11</v>
      </c>
      <c r="B17" s="6">
        <f>C17/10000000000</f>
        <v>3.528776472222223</v>
      </c>
      <c r="C17" s="15">
        <f>6894.76*D17</f>
        <v>35287764722.22223</v>
      </c>
      <c r="D17" s="15">
        <f>1.34*10000000000*2*D11*(1+B16)/C14</f>
        <v>5118055.555555556</v>
      </c>
    </row>
    <row r="18" ht="13.5" thickTop="1"/>
    <row r="19" ht="12.75">
      <c r="A19" s="11" t="s">
        <v>9</v>
      </c>
    </row>
  </sheetData>
  <sheetProtection password="C920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NIS-Naftagas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xzy</dc:creator>
  <cp:keywords/>
  <dc:description/>
  <cp:lastModifiedBy>xzy</cp:lastModifiedBy>
  <dcterms:created xsi:type="dcterms:W3CDTF">2004-04-21T07:09:55Z</dcterms:created>
  <dcterms:modified xsi:type="dcterms:W3CDTF">2004-05-21T07:28:12Z</dcterms:modified>
  <cp:category/>
  <cp:version/>
  <cp:contentType/>
  <cp:contentStatus/>
</cp:coreProperties>
</file>